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SJ 30 05 2019\Fichiers pour onglets site académique 06 01 20\"/>
    </mc:Choice>
  </mc:AlternateContent>
  <xr:revisionPtr revIDLastSave="6" documentId="11_03F00065B9F9F13785220DB9945FD48ADCBA3035" xr6:coauthVersionLast="45" xr6:coauthVersionMax="45" xr10:uidLastSave="{7866D6FB-4D31-433B-9E60-5FA29254089A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E12" i="1"/>
  <c r="F12" i="1" s="1"/>
  <c r="H12" i="1" s="1"/>
  <c r="K5" i="1"/>
  <c r="K6" i="1" s="1"/>
  <c r="K7" i="1" s="1"/>
  <c r="K8" i="1" s="1"/>
  <c r="D13" i="1" s="1"/>
  <c r="D5" i="1"/>
  <c r="D6" i="1" s="1"/>
  <c r="D7" i="1" s="1"/>
  <c r="D8" i="1" s="1"/>
  <c r="E5" i="1"/>
  <c r="E6" i="1" s="1"/>
  <c r="E7" i="1" s="1"/>
  <c r="E8" i="1" s="1"/>
  <c r="F5" i="1"/>
  <c r="F6" i="1" s="1"/>
  <c r="F7" i="1" s="1"/>
  <c r="F8" i="1" s="1"/>
  <c r="G5" i="1"/>
  <c r="G6" i="1" s="1"/>
  <c r="G7" i="1" s="1"/>
  <c r="G8" i="1" s="1"/>
  <c r="H5" i="1"/>
  <c r="H6" i="1" s="1"/>
  <c r="H7" i="1" s="1"/>
  <c r="H8" i="1" s="1"/>
  <c r="I5" i="1"/>
  <c r="I6" i="1" s="1"/>
  <c r="I7" i="1" s="1"/>
  <c r="I8" i="1" s="1"/>
  <c r="J5" i="1"/>
  <c r="J6" i="1" s="1"/>
  <c r="J7" i="1" s="1"/>
  <c r="J8" i="1" s="1"/>
  <c r="C5" i="1"/>
  <c r="C6" i="1" s="1"/>
  <c r="C7" i="1" s="1"/>
  <c r="C8" i="1" s="1"/>
  <c r="E13" i="1" l="1"/>
  <c r="F13" i="1" s="1"/>
  <c r="H13" i="1" s="1"/>
</calcChain>
</file>

<file path=xl/sharedStrings.xml><?xml version="1.0" encoding="utf-8"?>
<sst xmlns="http://schemas.openxmlformats.org/spreadsheetml/2006/main" count="33" uniqueCount="33">
  <si>
    <t>Montant ISOE</t>
  </si>
  <si>
    <t>Total traitement brut + ISOE</t>
  </si>
  <si>
    <t>27% ligne 3</t>
  </si>
  <si>
    <t>Ligne 4/30</t>
  </si>
  <si>
    <t>Montant du traitement brut moyen sur les 3 mois précédant le 1er congé maladie pris en compte pour le passage à demi traitement</t>
  </si>
  <si>
    <t>Montant du traitement brut à saisir dans la case jaune</t>
  </si>
  <si>
    <t xml:space="preserve">Montants provisoires en attente de saisie du traitement brut </t>
  </si>
  <si>
    <r>
      <t xml:space="preserve">Ligne 5x360/365
 </t>
    </r>
    <r>
      <rPr>
        <b/>
        <sz val="11"/>
        <color theme="1"/>
        <rFont val="Calibri"/>
        <family val="2"/>
        <scheme val="minor"/>
      </rPr>
      <t>soit Indemnité Journalière MGEN</t>
    </r>
  </si>
  <si>
    <t>3/ Le plafond est différent selon les formules de l’offre santé et prévoyance, ainsi qu’en fonction de la tranche d’âge.</t>
  </si>
  <si>
    <t>4/Oui, il existe différents niveau de couverture, notamment une formule avec prévoyance renforcée, où les allocations journalières sont plus importantes.</t>
  </si>
  <si>
    <r>
      <t>Nous prenons en compte les 3 derniers bulletins de salaire précédent le 1</t>
    </r>
    <r>
      <rPr>
        <vertAlign val="superscript"/>
        <sz val="9"/>
        <color rgb="FF222222"/>
        <rFont val="Arial"/>
        <family val="2"/>
      </rPr>
      <t>er</t>
    </r>
    <r>
      <rPr>
        <sz val="9"/>
        <color rgb="FF222222"/>
        <rFont val="Arial"/>
        <family val="2"/>
      </rPr>
      <t> jour d’arrêt de travail continu entraînant le demi-traitement.</t>
    </r>
  </si>
  <si>
    <t xml:space="preserve">Sur ces salaires, nous prenons en compte le traitement brut ainsi que les primes maintenus à 50% par l’administration/employeur 100%, 50% </t>
  </si>
  <si>
    <t>Ce n’est pas le gestionnaire qui calcule, c’est l’outil informatique.</t>
  </si>
  <si>
    <t xml:space="preserve">Explications de la MGEN  </t>
  </si>
  <si>
    <t>Tableau 2</t>
  </si>
  <si>
    <t xml:space="preserve">1/2 traitement  net </t>
  </si>
  <si>
    <t xml:space="preserve">manque à gagner </t>
  </si>
  <si>
    <t xml:space="preserve">manque à gagner reel </t>
  </si>
  <si>
    <t xml:space="preserve">2 VOUS </t>
  </si>
  <si>
    <r>
      <rPr>
        <b/>
        <sz val="9"/>
        <color rgb="FF222222"/>
        <rFont val="Arial"/>
        <family val="2"/>
      </rPr>
      <t>1/</t>
    </r>
    <r>
      <rPr>
        <sz val="9"/>
        <color rgb="FF222222"/>
        <rFont val="Arial"/>
        <family val="2"/>
      </rPr>
      <t xml:space="preserve"> Concernant votre première question, sur le calcul des Allocations journalières de la MGEN :</t>
    </r>
  </si>
  <si>
    <t xml:space="preserve">Montants provisoires en attente de saisie du traitement net </t>
  </si>
  <si>
    <t xml:space="preserve">Traitement net </t>
  </si>
  <si>
    <t xml:space="preserve">1 Exemple d'un collègue HCL </t>
  </si>
  <si>
    <t xml:space="preserve"> sauf dans le cas où ce changement d’échelon interviendrait avec un effet rétroactif, ce qui impacterait les 3 salaires mensuels précédemment cités qui nous servent de référence.</t>
  </si>
  <si>
    <r>
      <t xml:space="preserve"> </t>
    </r>
    <r>
      <rPr>
        <b/>
        <sz val="12"/>
        <color theme="1"/>
        <rFont val="Calibri"/>
        <family val="2"/>
        <scheme val="minor"/>
      </rPr>
      <t>PERTE DE SALAIRE</t>
    </r>
    <r>
      <rPr>
        <sz val="11"/>
        <color theme="1"/>
        <rFont val="Calibri"/>
        <family val="2"/>
        <scheme val="minor"/>
      </rPr>
      <t xml:space="preserve"> Exemple d'un collègue à la HCL 6ème chelon  Vous pouvez faire une estimation en inscrivant  votre traitement net et après avoir calculé vos indemmnités journalières dans le tableau 1. </t>
    </r>
    <r>
      <rPr>
        <b/>
        <i/>
        <sz val="12"/>
        <color theme="1"/>
        <rFont val="Calibri"/>
        <family val="2"/>
        <scheme val="minor"/>
      </rPr>
      <t>Remarque</t>
    </r>
    <r>
      <rPr>
        <sz val="11"/>
        <color theme="1"/>
        <rFont val="Calibri"/>
        <family val="2"/>
        <scheme val="minor"/>
      </rPr>
      <t xml:space="preserve"> : les indemnités journalières versées  par la MGEN ne sont pas imposables</t>
    </r>
  </si>
  <si>
    <t>Gain impot supposé</t>
  </si>
  <si>
    <t xml:space="preserve"> 1/2 traitement plus I.J.</t>
  </si>
  <si>
    <r>
      <rPr>
        <b/>
        <sz val="11"/>
        <color theme="1"/>
        <rFont val="Calibri"/>
        <family val="2"/>
        <scheme val="minor"/>
      </rPr>
      <t>I.J</t>
    </r>
    <r>
      <rPr>
        <sz val="11"/>
        <color theme="1"/>
        <rFont val="Calibri"/>
        <family val="2"/>
        <scheme val="minor"/>
      </rPr>
      <t>. X30</t>
    </r>
  </si>
  <si>
    <t>(c’est l’employeur qui nous indique via un formulaire celles qui sont maintenues à et celles qui sont supprimées).</t>
  </si>
  <si>
    <t>Ensuite nous multiplions la moyenne de ces 3 salaires par 27% et nous divisons par 30.5 (moyenne des mois à 30 j et à 31 j).</t>
  </si>
  <si>
    <r>
      <rPr>
        <b/>
        <sz val="9"/>
        <color rgb="FF222222"/>
        <rFont val="Arial"/>
        <family val="2"/>
      </rPr>
      <t xml:space="preserve">2/ </t>
    </r>
    <r>
      <rPr>
        <sz val="9"/>
        <color rgb="FF222222"/>
        <rFont val="Arial"/>
        <family val="2"/>
      </rPr>
      <t>Oui les allocations journalières sont plafonnées en fonction du plafond de salaire pris en compte pour le calcul de la cotisation mutualiste.</t>
    </r>
  </si>
  <si>
    <r>
      <rPr>
        <b/>
        <sz val="9"/>
        <rFont val="Arial"/>
        <family val="2"/>
      </rPr>
      <t>5</t>
    </r>
    <r>
      <rPr>
        <sz val="9"/>
        <rFont val="Arial"/>
        <family val="2"/>
      </rPr>
      <t>/ Concernant le changement d’échelon en cours de CLM, il n’est pas pris en compte car nous prenons les 3 salaires précédents le congé continu,</t>
    </r>
  </si>
  <si>
    <r>
      <t xml:space="preserve"> Tableau  1 CALCUL DE L'</t>
    </r>
    <r>
      <rPr>
        <b/>
        <sz val="16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 xml:space="preserve">NDEMNITE </t>
    </r>
    <r>
      <rPr>
        <b/>
        <sz val="16"/>
        <color theme="1"/>
        <rFont val="Calibri"/>
        <family val="2"/>
        <scheme val="minor"/>
      </rPr>
      <t>J</t>
    </r>
    <r>
      <rPr>
        <b/>
        <sz val="11"/>
        <color theme="1"/>
        <rFont val="Calibri"/>
        <family val="2"/>
        <scheme val="minor"/>
      </rPr>
      <t xml:space="preserve">OURNALIERE MGEN LORS D'UN PASSAGE A DEMI TRAITEMENT </t>
    </r>
    <r>
      <rPr>
        <b/>
        <sz val="16"/>
        <color theme="1"/>
        <rFont val="Calibri"/>
        <family val="2"/>
        <scheme val="minor"/>
      </rPr>
      <t>(I.J.)</t>
    </r>
    <r>
      <rPr>
        <b/>
        <i/>
        <sz val="16"/>
        <color rgb="FFFF0000"/>
        <rFont val="Calibri"/>
        <family val="2"/>
        <scheme val="minor"/>
      </rPr>
      <t xml:space="preserve"> Mise à jour du 14 01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</si>
</sst>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sz val="9"/>
      <color theme="1"/>
      <name val="Calibri"/>
      <family val="2"/>
      <scheme val="minor"/>
    </font>
    <font>
      <vertAlign val="superscript"/>
      <sz val="9"/>
      <color rgb="FF222222"/>
      <name val="Arial"/>
      <family val="2"/>
    </font>
    <font>
      <sz val="9"/>
      <color rgb="FF000000"/>
      <name val="Times New Roman"/>
      <family val="1"/>
    </font>
    <font>
      <b/>
      <sz val="9"/>
      <color rgb="FF222222"/>
      <name val="Arial"/>
      <family val="2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3" borderId="0" xfId="0" applyFont="1" applyFill="1" applyAlignment="1">
      <alignment vertical="top" wrapText="1"/>
    </xf>
    <xf numFmtId="0" fontId="6" fillId="3" borderId="0" xfId="0" applyFont="1" applyFill="1" applyAlignment="1">
      <alignment vertical="top" wrapText="1"/>
    </xf>
    <xf numFmtId="0" fontId="8" fillId="0" borderId="0" xfId="0" applyFont="1"/>
    <xf numFmtId="0" fontId="1" fillId="0" borderId="0" xfId="0" applyFont="1"/>
    <xf numFmtId="0" fontId="0" fillId="0" borderId="2" xfId="0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5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0" fontId="2" fillId="2" borderId="13" xfId="0" applyFont="1" applyFill="1" applyBorder="1" applyAlignment="1">
      <alignment wrapText="1"/>
    </xf>
    <xf numFmtId="0" fontId="0" fillId="0" borderId="14" xfId="0" applyBorder="1"/>
    <xf numFmtId="0" fontId="0" fillId="0" borderId="17" xfId="0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0" fontId="0" fillId="0" borderId="12" xfId="0" applyFill="1" applyBorder="1" applyAlignment="1">
      <alignment horizontal="center" wrapText="1"/>
    </xf>
    <xf numFmtId="49" fontId="3" fillId="0" borderId="22" xfId="0" applyNumberFormat="1" applyFont="1" applyBorder="1"/>
    <xf numFmtId="49" fontId="4" fillId="0" borderId="23" xfId="0" applyNumberFormat="1" applyFont="1" applyBorder="1"/>
    <xf numFmtId="0" fontId="4" fillId="0" borderId="24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wrapText="1"/>
    </xf>
    <xf numFmtId="0" fontId="0" fillId="0" borderId="25" xfId="0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49" fontId="3" fillId="0" borderId="14" xfId="0" applyNumberFormat="1" applyFont="1" applyBorder="1" applyAlignment="1">
      <alignment horizontal="left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4" borderId="19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49" fontId="10" fillId="0" borderId="14" xfId="0" applyNumberFormat="1" applyFont="1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7" fillId="0" borderId="1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0</xdr:col>
      <xdr:colOff>695325</xdr:colOff>
      <xdr:row>39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210550"/>
          <a:ext cx="695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"/>
  <sheetViews>
    <sheetView tabSelected="1" workbookViewId="0">
      <selection activeCell="F3" sqref="F3"/>
    </sheetView>
  </sheetViews>
  <sheetFormatPr baseColWidth="10" defaultRowHeight="15" x14ac:dyDescent="0.25"/>
  <cols>
    <col min="2" max="2" width="19.140625" customWidth="1"/>
  </cols>
  <sheetData>
    <row r="1" spans="1:32" ht="15.75" thickBot="1" x14ac:dyDescent="0.3"/>
    <row r="2" spans="1:32" ht="21" customHeight="1" x14ac:dyDescent="0.25">
      <c r="A2" s="38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32" ht="126" customHeight="1" x14ac:dyDescent="0.25">
      <c r="A3" s="20">
        <v>1</v>
      </c>
      <c r="B3" s="1" t="s">
        <v>4</v>
      </c>
      <c r="C3" s="2">
        <v>2000</v>
      </c>
      <c r="D3" s="2">
        <v>2200</v>
      </c>
      <c r="E3" s="2">
        <v>2400</v>
      </c>
      <c r="F3" s="2">
        <v>2600</v>
      </c>
      <c r="G3" s="2">
        <v>2800</v>
      </c>
      <c r="H3" s="2">
        <v>3000</v>
      </c>
      <c r="I3" s="2">
        <v>3200</v>
      </c>
      <c r="J3" s="2">
        <v>3400</v>
      </c>
      <c r="K3" s="3"/>
      <c r="L3" s="21" t="s">
        <v>5</v>
      </c>
    </row>
    <row r="4" spans="1:32" ht="21" customHeight="1" x14ac:dyDescent="0.25">
      <c r="A4" s="20">
        <v>2</v>
      </c>
      <c r="B4" s="1" t="s">
        <v>0</v>
      </c>
      <c r="C4" s="1">
        <v>101.13</v>
      </c>
      <c r="D4" s="1">
        <v>101.13</v>
      </c>
      <c r="E4" s="1">
        <v>101.13</v>
      </c>
      <c r="F4" s="1">
        <v>101.13</v>
      </c>
      <c r="G4" s="1">
        <v>101.13</v>
      </c>
      <c r="H4" s="1">
        <v>101.13</v>
      </c>
      <c r="I4" s="1">
        <v>101.13</v>
      </c>
      <c r="J4" s="1">
        <v>101.13</v>
      </c>
      <c r="K4" s="1">
        <v>101.13</v>
      </c>
      <c r="L4" s="22"/>
    </row>
    <row r="5" spans="1:32" ht="30" customHeight="1" x14ac:dyDescent="0.25">
      <c r="A5" s="20">
        <v>3</v>
      </c>
      <c r="B5" s="1" t="s">
        <v>1</v>
      </c>
      <c r="C5" s="1">
        <f t="shared" ref="C5:K5" si="0">C3+C4</f>
        <v>2101.13</v>
      </c>
      <c r="D5" s="1">
        <f t="shared" si="0"/>
        <v>2301.13</v>
      </c>
      <c r="E5" s="1">
        <f t="shared" si="0"/>
        <v>2501.13</v>
      </c>
      <c r="F5" s="1">
        <f t="shared" si="0"/>
        <v>2701.13</v>
      </c>
      <c r="G5" s="1">
        <f t="shared" si="0"/>
        <v>2901.13</v>
      </c>
      <c r="H5" s="1">
        <f t="shared" si="0"/>
        <v>3101.13</v>
      </c>
      <c r="I5" s="1">
        <f t="shared" si="0"/>
        <v>3301.13</v>
      </c>
      <c r="J5" s="1">
        <f t="shared" si="0"/>
        <v>3501.13</v>
      </c>
      <c r="K5" s="4">
        <f t="shared" si="0"/>
        <v>101.13</v>
      </c>
      <c r="L5" s="41" t="s">
        <v>6</v>
      </c>
    </row>
    <row r="6" spans="1:32" ht="16.5" customHeight="1" x14ac:dyDescent="0.25">
      <c r="A6" s="20">
        <v>4</v>
      </c>
      <c r="B6" s="1" t="s">
        <v>2</v>
      </c>
      <c r="C6" s="1">
        <f>C5*27/100</f>
        <v>567.30510000000004</v>
      </c>
      <c r="D6" s="1">
        <f t="shared" ref="D6:K6" si="1">D5*27/100</f>
        <v>621.30510000000004</v>
      </c>
      <c r="E6" s="1">
        <f t="shared" si="1"/>
        <v>675.30510000000004</v>
      </c>
      <c r="F6" s="1">
        <f t="shared" si="1"/>
        <v>729.30510000000004</v>
      </c>
      <c r="G6" s="1">
        <f t="shared" si="1"/>
        <v>783.30510000000004</v>
      </c>
      <c r="H6" s="1">
        <f t="shared" si="1"/>
        <v>837.30510000000004</v>
      </c>
      <c r="I6" s="1">
        <f t="shared" si="1"/>
        <v>891.30510000000004</v>
      </c>
      <c r="J6" s="1">
        <f t="shared" si="1"/>
        <v>945.30510000000004</v>
      </c>
      <c r="K6" s="4">
        <f t="shared" si="1"/>
        <v>27.305099999999996</v>
      </c>
      <c r="L6" s="42"/>
    </row>
    <row r="7" spans="1:32" x14ac:dyDescent="0.25">
      <c r="A7" s="20">
        <v>5</v>
      </c>
      <c r="B7" s="1" t="s">
        <v>3</v>
      </c>
      <c r="C7" s="1">
        <f>C6/30</f>
        <v>18.910170000000001</v>
      </c>
      <c r="D7" s="1">
        <f t="shared" ref="D7:K7" si="2">D6/30</f>
        <v>20.710170000000002</v>
      </c>
      <c r="E7" s="1">
        <f t="shared" si="2"/>
        <v>22.510170000000002</v>
      </c>
      <c r="F7" s="1">
        <f t="shared" si="2"/>
        <v>24.310170000000003</v>
      </c>
      <c r="G7" s="1">
        <f t="shared" si="2"/>
        <v>26.11017</v>
      </c>
      <c r="H7" s="1">
        <f t="shared" si="2"/>
        <v>27.910170000000001</v>
      </c>
      <c r="I7" s="1">
        <f t="shared" si="2"/>
        <v>29.710170000000002</v>
      </c>
      <c r="J7" s="1">
        <f t="shared" si="2"/>
        <v>31.510170000000002</v>
      </c>
      <c r="K7" s="4">
        <f t="shared" si="2"/>
        <v>0.91016999999999981</v>
      </c>
      <c r="L7" s="42"/>
    </row>
    <row r="8" spans="1:32" ht="59.25" customHeight="1" x14ac:dyDescent="0.25">
      <c r="A8" s="23">
        <v>6</v>
      </c>
      <c r="B8" s="13" t="s">
        <v>7</v>
      </c>
      <c r="C8" s="13">
        <f>(C7*360)/365</f>
        <v>18.651126575342467</v>
      </c>
      <c r="D8" s="13">
        <f t="shared" ref="D8:K8" si="3">(D7*360)/365</f>
        <v>20.426469041095892</v>
      </c>
      <c r="E8" s="13">
        <f t="shared" si="3"/>
        <v>22.201811506849317</v>
      </c>
      <c r="F8" s="13">
        <f t="shared" si="3"/>
        <v>23.977153972602743</v>
      </c>
      <c r="G8" s="13">
        <f t="shared" si="3"/>
        <v>25.752496438356165</v>
      </c>
      <c r="H8" s="13">
        <f t="shared" si="3"/>
        <v>27.52783890410959</v>
      </c>
      <c r="I8" s="13">
        <f t="shared" si="3"/>
        <v>29.303181369863015</v>
      </c>
      <c r="J8" s="13">
        <f t="shared" si="3"/>
        <v>31.078523835616441</v>
      </c>
      <c r="K8" s="14">
        <f t="shared" si="3"/>
        <v>0.89770191780821906</v>
      </c>
      <c r="L8" s="43"/>
    </row>
    <row r="9" spans="1:32" s="15" customFormat="1" ht="22.5" customHeight="1" x14ac:dyDescent="0.25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6"/>
      <c r="M9" s="16"/>
    </row>
    <row r="10" spans="1:32" ht="45" customHeight="1" x14ac:dyDescent="0.25">
      <c r="A10" s="24" t="s">
        <v>14</v>
      </c>
      <c r="B10" s="47" t="s">
        <v>24</v>
      </c>
      <c r="C10" s="48"/>
      <c r="D10" s="48"/>
      <c r="E10" s="48"/>
      <c r="F10" s="48"/>
      <c r="G10" s="48"/>
      <c r="H10" s="48"/>
      <c r="I10" s="49"/>
      <c r="J10" s="25"/>
      <c r="K10" s="25"/>
      <c r="L10" s="22"/>
    </row>
    <row r="11" spans="1:32" ht="45" x14ac:dyDescent="0.25">
      <c r="A11" s="26"/>
      <c r="B11" s="32" t="s">
        <v>21</v>
      </c>
      <c r="C11" s="33" t="s">
        <v>15</v>
      </c>
      <c r="D11" s="34" t="s">
        <v>27</v>
      </c>
      <c r="E11" s="34" t="s">
        <v>26</v>
      </c>
      <c r="F11" s="34" t="s">
        <v>16</v>
      </c>
      <c r="G11" s="34" t="s">
        <v>25</v>
      </c>
      <c r="H11" s="34" t="s">
        <v>17</v>
      </c>
      <c r="I11" s="25"/>
      <c r="J11" s="25"/>
      <c r="K11" s="25"/>
      <c r="L11" s="22"/>
    </row>
    <row r="12" spans="1:32" ht="60" x14ac:dyDescent="0.25">
      <c r="A12" s="27" t="s">
        <v>22</v>
      </c>
      <c r="B12" s="2">
        <v>2916.03</v>
      </c>
      <c r="C12" s="17">
        <v>1413.3</v>
      </c>
      <c r="D12" s="17">
        <v>1017.5</v>
      </c>
      <c r="E12" s="17">
        <f>C12+D12</f>
        <v>2430.8000000000002</v>
      </c>
      <c r="F12" s="17">
        <f>B12-E12</f>
        <v>485.23</v>
      </c>
      <c r="G12" s="17">
        <v>158.69</v>
      </c>
      <c r="H12" s="18">
        <f>F12-G12</f>
        <v>326.54000000000002</v>
      </c>
      <c r="I12" s="25"/>
      <c r="J12" s="25"/>
      <c r="K12" s="25"/>
      <c r="L12" s="22"/>
    </row>
    <row r="13" spans="1:32" ht="90" x14ac:dyDescent="0.25">
      <c r="A13" s="31" t="s">
        <v>18</v>
      </c>
      <c r="B13" s="19"/>
      <c r="C13" s="17">
        <f>(B13/2)-45</f>
        <v>-45</v>
      </c>
      <c r="D13" s="19">
        <f>K8*30</f>
        <v>26.931057534246573</v>
      </c>
      <c r="E13" s="19">
        <f>C13+D13</f>
        <v>-18.068942465753427</v>
      </c>
      <c r="F13" s="19">
        <f>B13-E13</f>
        <v>18.068942465753427</v>
      </c>
      <c r="G13" s="17">
        <v>158.69</v>
      </c>
      <c r="H13" s="19">
        <f>F13-G13</f>
        <v>-140.62105753424657</v>
      </c>
      <c r="I13" s="5" t="s">
        <v>20</v>
      </c>
      <c r="J13" s="25"/>
      <c r="K13" s="25"/>
      <c r="L13" s="22"/>
    </row>
    <row r="14" spans="1:32" x14ac:dyDescent="0.25">
      <c r="A14" s="53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5"/>
    </row>
    <row r="15" spans="1:32" ht="15.75" thickBot="1" x14ac:dyDescent="0.3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</row>
    <row r="16" spans="1:32" ht="15.75" thickBot="1" x14ac:dyDescent="0.3">
      <c r="A16" s="65" t="s">
        <v>13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 ht="15" customHeight="1" x14ac:dyDescent="0.25">
      <c r="A17" s="68" t="s">
        <v>19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 ht="17.25" customHeight="1" x14ac:dyDescent="0.25">
      <c r="A18" s="35" t="s">
        <v>10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5" customHeight="1" x14ac:dyDescent="0.25">
      <c r="A19" s="35" t="s">
        <v>11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 x14ac:dyDescent="0.25">
      <c r="A20" s="35" t="s">
        <v>28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 x14ac:dyDescent="0.25">
      <c r="A21" s="35" t="s">
        <v>29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 x14ac:dyDescent="0.25">
      <c r="A22" s="59" t="s">
        <v>12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</row>
    <row r="23" spans="1:32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1:32" x14ac:dyDescent="0.25">
      <c r="A24" s="35" t="s">
        <v>30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</row>
    <row r="25" spans="1:32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1:32" x14ac:dyDescent="0.25">
      <c r="A26" s="62" t="s">
        <v>8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2" x14ac:dyDescent="0.25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12" customFormat="1" x14ac:dyDescent="0.25">
      <c r="A28" s="62" t="s">
        <v>9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x14ac:dyDescent="0.25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x14ac:dyDescent="0.25">
      <c r="A30" s="50" t="s">
        <v>31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2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2" x14ac:dyDescent="0.25">
      <c r="A31" s="50" t="s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2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1:32" ht="15.75" thickBot="1" x14ac:dyDescent="0.3">
      <c r="A32" s="28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x14ac:dyDescent="0.2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</row>
    <row r="34" spans="1:32" x14ac:dyDescent="0.25">
      <c r="A34" s="6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</row>
    <row r="35" spans="1:32" x14ac:dyDescent="0.2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x14ac:dyDescent="0.25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1:32" x14ac:dyDescent="0.25">
      <c r="A37" s="9"/>
      <c r="B37" s="1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</sheetData>
  <mergeCells count="22">
    <mergeCell ref="A30:L30"/>
    <mergeCell ref="A31:L31"/>
    <mergeCell ref="A14:L14"/>
    <mergeCell ref="A15:L15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A16:L16"/>
    <mergeCell ref="A17:L17"/>
    <mergeCell ref="A18:L18"/>
    <mergeCell ref="A19:L19"/>
    <mergeCell ref="A2:L2"/>
    <mergeCell ref="L5:L8"/>
    <mergeCell ref="A9:L9"/>
    <mergeCell ref="B10:I10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HENRI SIVY</cp:lastModifiedBy>
  <dcterms:created xsi:type="dcterms:W3CDTF">2019-12-15T11:39:17Z</dcterms:created>
  <dcterms:modified xsi:type="dcterms:W3CDTF">2020-01-18T16:12:13Z</dcterms:modified>
</cp:coreProperties>
</file>